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7-DICIPLINA FINANCIERA\"/>
    </mc:Choice>
  </mc:AlternateContent>
  <xr:revisionPtr revIDLastSave="0" documentId="8_{E6C8D622-8608-40DE-B339-548289BDED1A}" xr6:coauthVersionLast="47" xr6:coauthVersionMax="47" xr10:uidLastSave="{00000000-0000-0000-0000-000000000000}"/>
  <bookViews>
    <workbookView xWindow="-154" yWindow="0" windowWidth="28345" windowHeight="17880" activeTab="8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0" l="1"/>
  <c r="F33" i="10"/>
  <c r="E33" i="10"/>
  <c r="D33" i="10"/>
  <c r="C33" i="10"/>
  <c r="B33" i="10"/>
  <c r="G9" i="10"/>
  <c r="F9" i="10"/>
  <c r="E9" i="10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E70" i="6"/>
  <c r="F70" i="6"/>
  <c r="G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E16" i="6"/>
  <c r="E41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C59" i="5" l="1"/>
  <c r="D57" i="5"/>
  <c r="D59" i="5" s="1"/>
  <c r="C57" i="5"/>
  <c r="D49" i="5"/>
  <c r="C49" i="5"/>
  <c r="B49" i="5"/>
  <c r="D33" i="5"/>
  <c r="C33" i="5"/>
  <c r="D21" i="5"/>
  <c r="D23" i="5" s="1"/>
  <c r="D25" i="5" s="1"/>
  <c r="C21" i="5"/>
  <c r="C23" i="5" s="1"/>
  <c r="C25" i="5" s="1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F28" i="7"/>
  <c r="E28" i="7"/>
  <c r="E9" i="7" s="1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F18" i="7"/>
  <c r="E18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0" i="7" s="1"/>
  <c r="G12" i="7"/>
  <c r="D12" i="7"/>
  <c r="G11" i="7"/>
  <c r="D11" i="7"/>
  <c r="D10" i="7" s="1"/>
  <c r="F10" i="7"/>
  <c r="F9" i="7" s="1"/>
  <c r="E10" i="7"/>
  <c r="C10" i="7"/>
  <c r="C9" i="7" s="1"/>
  <c r="B10" i="7"/>
  <c r="B9" i="7"/>
  <c r="G48" i="7" l="1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D6" i="26"/>
  <c r="D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C17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<sst xmlns="http://schemas.openxmlformats.org/spreadsheetml/2006/main" count="1102" uniqueCount="681">
  <si>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</si>
  <si>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</si>
  <si>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</si>
  <si>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</si>
  <si>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</si>
  <si>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</si>
  <si>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</si>
  <si>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</si>
  <si>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</si>
  <si>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</si>
  <si>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</si>
  <si>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</si>
  <si>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</si>
  <si>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</si>
  <si>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</si>
  <si>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</si>
  <si>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</si>
  <si>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</si>
  <si>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</si>
  <si>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</si>
  <si>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</si>
  <si>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</si>
  <si>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</si>
  <si>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</si>
  <si>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</si>
  <si>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</si>
  <si>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</si>
  <si>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</si>
  <si>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</si>
  <si>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</si>
  <si>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</si>
  <si>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</si>
  <si>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</si>
  <si>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</si>
  <si>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</si>
  <si>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</si>
  <si>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</si>
  <si>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</si>
  <si>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</si>
  <si>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</si>
  <si>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</si>
  <si>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</si>
  <si>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</si>
  <si>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</si>
  <si>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</si>
  <si>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</si>
  <si>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</si>
  <si>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</si>
  <si>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</si>
  <si>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</si>
  <si>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</si>
  <si>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</si>
  <si>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</si>
  <si>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</si>
  <si>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</si>
  <si>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</si>
  <si>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</si>
  <si>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</si>
  <si>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</si>
  <si>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</si>
  <si>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</si>
  <si>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</si>
  <si>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</si>
  <si>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</si>
  <si>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</si>
  <si>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</si>
  <si>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</si>
  <si>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</si>
  <si>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</si>
  <si>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</si>
  <si>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</si>
  <si>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</si>
  <si>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</si>
  <si>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</si>
  <si>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</si>
  <si>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</si>
  <si>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</si>
  <si>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</si>
  <si>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</si>
  <si>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</si>
  <si>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</si>
  <si>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</si>
  <si>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</si>
  <si>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</si>
  <si>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</si>
  <si>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</si>
  <si>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</si>
  <si>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</si>
  <si>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</si>
  <si>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</si>
  <si>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</si>
  <si>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</si>
  <si>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</si>
  <si>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</si>
  <si>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</si>
  <si>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</si>
  <si>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</si>
  <si>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</si>
  <si>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</si>
  <si>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</si>
  <si>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</si>
  <si>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</si>
  <si>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</si>
  <si>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</si>
  <si>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</si>
  <si>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</si>
  <si>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</si>
  <si>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</si>
  <si>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</si>
  <si>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</si>
  <si>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</si>
  <si>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</si>
  <si>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</si>
  <si>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</si>
  <si>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</si>
  <si>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</si>
  <si>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</si>
  <si>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</si>
  <si>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</si>
  <si>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</si>
  <si>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</si>
  <si>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</si>
  <si>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</si>
  <si>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</si>
  <si>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</si>
  <si>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</si>
  <si>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</si>
  <si>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</si>
  <si>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</si>
  <si>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</si>
  <si>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</si>
  <si>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</si>
  <si>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</si>
  <si>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</si>
  <si>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</si>
  <si>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</si>
  <si>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</si>
  <si>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</si>
  <si>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</si>
  <si>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</si>
  <si>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</si>
  <si>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</si>
  <si>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</si>
  <si>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</si>
  <si>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</si>
  <si>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</si>
  <si>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</si>
  <si>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</si>
  <si>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</si>
  <si>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</si>
  <si>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</si>
  <si>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</si>
  <si>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</si>
  <si>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</si>
  <si>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</si>
  <si>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</si>
  <si>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</si>
  <si>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</si>
  <si>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</si>
  <si>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</si>
  <si>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</si>
  <si>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</si>
  <si>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</si>
  <si>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</si>
  <si>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</si>
  <si>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</si>
  <si>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</si>
  <si>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</si>
  <si>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</si>
  <si>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</si>
  <si>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</si>
  <si>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</si>
  <si>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</si>
  <si>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</si>
  <si>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</si>
  <si>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</si>
  <si>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</si>
  <si>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</si>
  <si>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</si>
  <si>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</si>
  <si>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</si>
  <si>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</si>
  <si>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</si>
  <si>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</si>
  <si>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</si>
  <si>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</si>
  <si>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</si>
  <si>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</si>
  <si>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</si>
  <si>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</si>
  <si>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</si>
  <si>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</si>
  <si>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</si>
  <si>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</si>
  <si>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</si>
  <si>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</si>
  <si>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</si>
  <si>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</si>
  <si>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</si>
  <si>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</si>
  <si>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</si>
  <si>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</si>
  <si>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</si>
  <si>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</si>
  <si>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</si>
  <si>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</si>
  <si>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</si>
  <si>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</si>
  <si>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</si>
  <si>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</si>
  <si>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</si>
  <si>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</si>
  <si>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</si>
  <si>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</si>
  <si>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</si>
  <si>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</si>
  <si>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</si>
  <si>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</si>
  <si>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</si>
  <si>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</si>
  <si>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</si>
  <si>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</si>
  <si>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</si>
  <si>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</si>
  <si>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</si>
  <si>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</si>
  <si>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</si>
  <si>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</si>
  <si>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</si>
  <si>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</si>
  <si>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</si>
  <si>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</si>
  <si>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</si>
  <si>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</si>
  <si>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</si>
  <si>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</si>
  <si>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</si>
  <si>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</si>
  <si>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</si>
  <si>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</si>
  <si>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</si>
  <si>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</si>
  <si>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</si>
  <si>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</si>
  <si>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</si>
  <si>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</si>
  <si>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</si>
  <si>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</si>
  <si>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</si>
  <si>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</si>
  <si>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</si>
  <si>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</si>
  <si>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</si>
  <si>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</si>
  <si>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</si>
  <si>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</si>
  <si>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</si>
  <si>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</si>
  <si>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</si>
  <si>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</si>
  <si>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</si>
  <si>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</si>
  <si>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</si>
  <si>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</si>
  <si>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</si>
  <si>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</si>
  <si>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</si>
  <si>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</si>
  <si>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</si>
  <si>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</si>
  <si>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</si>
  <si>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</si>
  <si>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</si>
  <si>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</si>
  <si>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</si>
  <si>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</si>
  <si>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</si>
  <si>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</si>
  <si>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</si>
  <si>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</si>
  <si>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</si>
  <si>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</si>
  <si>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</si>
  <si>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</si>
  <si>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</si>
  <si>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</si>
  <si>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</si>
  <si>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</si>
  <si>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</si>
  <si>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</si>
  <si>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</si>
  <si>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</si>
  <si>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</si>
  <si>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</si>
  <si>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</si>
  <si>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</si>
  <si>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</si>
  <si>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</si>
  <si>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</si>
  <si>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</si>
  <si>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</si>
  <si>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</si>
  <si>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</si>
  <si>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</si>
  <si>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</si>
  <si>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</si>
  <si>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</si>
  <si>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</si>
  <si>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</si>
  <si>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</si>
  <si>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</si>
  <si>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</si>
  <si>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</si>
  <si>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</si>
  <si>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</si>
  <si>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</si>
  <si>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</si>
  <si>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</si>
  <si>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</si>
  <si>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</si>
  <si>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</si>
  <si>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</si>
  <si>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</si>
  <si>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</si>
  <si>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</si>
  <si>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</si>
  <si>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</si>
  <si>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</si>
  <si>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</si>
  <si>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</si>
  <si>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</si>
  <si>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</si>
  <si>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</si>
  <si>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</si>
  <si>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</si>
  <si>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</si>
  <si>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</si>
  <si>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</si>
  <si>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</si>
  <si>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</si>
  <si>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</si>
  <si>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</si>
  <si>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</si>
  <si>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</si>
  <si>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</si>
  <si>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</si>
  <si>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</si>
  <si>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</si>
  <si>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</si>
  <si>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</si>
  <si>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</si>
  <si>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</si>
  <si>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</si>
  <si>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</si>
  <si>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</si>
  <si>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</si>
  <si>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</si>
  <si>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</si>
  <si>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</si>
  <si>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</si>
  <si>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</si>
  <si>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</si>
  <si>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</si>
  <si>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</si>
  <si>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</si>
  <si>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</si>
  <si>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</si>
  <si>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</si>
  <si>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</si>
  <si>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</si>
  <si>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</si>
  <si>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</si>
  <si>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</si>
  <si>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</si>
  <si>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</si>
  <si>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</si>
  <si>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</si>
  <si>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</si>
  <si>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</si>
  <si>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</si>
  <si>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</si>
  <si>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</si>
  <si>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</si>
  <si>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</si>
  <si>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</si>
  <si>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</si>
  <si>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</si>
  <si>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</si>
  <si>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</si>
  <si>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</si>
  <si>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</si>
  <si>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</si>
  <si>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</si>
  <si>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</si>
  <si>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</si>
  <si>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</si>
  <si>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</si>
  <si>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</si>
  <si>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</si>
  <si>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</si>
  <si>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</si>
  <si>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</si>
  <si>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</si>
  <si>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</si>
  <si>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</si>
  <si>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</si>
  <si>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</si>
  <si>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</si>
  <si>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</si>
  <si>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</si>
  <si>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</si>
  <si>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</si>
  <si>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</si>
  <si>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</si>
  <si>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</si>
  <si>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</si>
  <si>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</si>
  <si>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</si>
  <si>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</si>
  <si>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</si>
  <si>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</si>
  <si>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</si>
  <si>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</si>
  <si>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</si>
  <si>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</si>
  <si>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</si>
  <si>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</si>
  <si>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</si>
  <si>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</si>
  <si>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</si>
  <si>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</si>
  <si>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</si>
  <si>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</si>
  <si>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</si>
  <si>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</si>
  <si>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</si>
  <si>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</si>
  <si>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</si>
  <si>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</si>
  <si>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</si>
  <si>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</si>
  <si>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</si>
  <si>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</si>
  <si>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</si>
  <si>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</si>
  <si>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</si>
  <si>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</si>
  <si>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</si>
  <si>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</si>
  <si>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</si>
  <si>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</si>
  <si>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</si>
  <si>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</si>
  <si>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</si>
  <si>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</si>
  <si>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</si>
  <si>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</si>
  <si>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</si>
  <si>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</si>
  <si>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</si>
  <si>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</si>
  <si>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</si>
  <si>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</si>
  <si>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</si>
  <si>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</si>
  <si>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</si>
  <si>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</si>
  <si>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</si>
  <si>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</si>
  <si>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</si>
  <si>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</si>
  <si>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</si>
  <si>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</si>
  <si>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</si>
  <si>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</si>
  <si>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</si>
  <si>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</si>
  <si>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</si>
  <si>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</si>
  <si>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</si>
  <si>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</si>
  <si>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</si>
  <si>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</si>
  <si>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</si>
  <si>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</si>
  <si>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</si>
  <si>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</si>
  <si>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</si>
  <si>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</si>
  <si>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</si>
  <si>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</si>
  <si>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</si>
  <si>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</si>
  <si>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</si>
  <si>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</si>
  <si>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</si>
  <si>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</si>
  <si>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</si>
  <si>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</si>
  <si>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</si>
  <si>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</si>
  <si>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</si>
  <si>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</si>
  <si>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</si>
  <si>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</si>
  <si>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</si>
  <si>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</si>
  <si>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</si>
  <si>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</si>
  <si>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</si>
  <si>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</si>
  <si>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</si>
  <si>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</si>
  <si>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</si>
  <si>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</si>
  <si>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</si>
  <si>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</si>
  <si>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</si>
  <si>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</si>
  <si>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</si>
  <si>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</si>
  <si>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</si>
  <si>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</si>
  <si>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</si>
  <si>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</si>
  <si>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</si>
  <si>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</si>
  <si>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</si>
  <si>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</si>
  <si>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</si>
  <si>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</si>
  <si>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</si>
  <si>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</si>
  <si>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</si>
  <si>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</si>
  <si>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</si>
  <si>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</si>
  <si>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</si>
  <si>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</si>
  <si>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</si>
  <si>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</si>
  <si>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</si>
  <si>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</si>
  <si>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</si>
  <si>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</si>
  <si>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</si>
  <si>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</si>
  <si>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</si>
  <si>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</si>
  <si>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</si>
  <si>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</si>
  <si>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</si>
  <si>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</si>
  <si>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</si>
  <si>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</si>
  <si>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</si>
  <si>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</si>
  <si>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</si>
  <si>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</si>
  <si>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</si>
  <si>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</si>
  <si>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</si>
  <si>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</si>
  <si>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</si>
  <si>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</si>
  <si>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</si>
  <si>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</si>
  <si>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</si>
  <si>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</si>
  <si>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</si>
  <si>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</si>
  <si>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</si>
  <si>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</si>
  <si>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</si>
  <si>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</si>
  <si>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</si>
  <si>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</si>
  <si>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</si>
  <si>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</si>
  <si>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</si>
  <si>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</si>
  <si>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</si>
  <si>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</si>
  <si>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</si>
  <si>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</si>
  <si>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</si>
  <si>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</si>
  <si>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</si>
  <si>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</si>
  <si>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</si>
  <si>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</si>
  <si>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</si>
  <si>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</si>
  <si>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</si>
  <si>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</si>
  <si>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</si>
  <si>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</si>
  <si>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</si>
  <si>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</si>
  <si>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</si>
  <si>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</si>
  <si>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</si>
  <si>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</si>
  <si>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</si>
  <si>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</si>
  <si>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</si>
  <si>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</si>
  <si>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</si>
  <si>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</si>
  <si>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</si>
  <si>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</si>
  <si>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</si>
  <si>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</si>
  <si>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</si>
  <si>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</si>
  <si>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</si>
  <si>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</si>
  <si>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</si>
  <si>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</si>
  <si>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</si>
  <si>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</si>
  <si>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</si>
  <si>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</si>
  <si>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</si>
  <si>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</si>
  <si>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</si>
  <si>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</si>
  <si>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</si>
  <si>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</si>
  <si>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</si>
  <si>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</si>
  <si>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</si>
  <si>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</si>
  <si>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</si>
  <si>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</si>
  <si>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</si>
  <si>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</si>
  <si>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</si>
  <si>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</si>
  <si>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</si>
  <si>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</si>
  <si>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</si>
  <si>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</si>
  <si>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</si>
  <si>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</si>
  <si>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</si>
  <si>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</si>
  <si>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</si>
  <si>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</si>
  <si>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</si>
  <si>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</si>
  <si>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</si>
  <si>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</si>
  <si>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</si>
  <si>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</si>
  <si>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</si>
  <si>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</si>
  <si>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</si>
  <si>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</si>
  <si>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</si>
  <si>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</si>
  <si>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</si>
  <si>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</si>
  <si>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</si>
  <si>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</si>
  <si>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</si>
  <si>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</si>
  <si>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</si>
  <si>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</si>
  <si>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</si>
  <si>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</si>
  <si>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</si>
  <si>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</si>
  <si>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</si>
  <si>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</si>
  <si>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</si>
  <si>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</si>
  <si>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</si>
  <si>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al 31 de Diciembre de 2024 y al 30 de Junio de 2025 (b)</t>
  </si>
  <si>
    <t>del 01 de Enero al 30 de Junio de 2025</t>
  </si>
  <si>
    <t>Instituto Municipal de Planeación de Irapuato, Gto.
Formato de Ingresos Estatales ( Sistema de Alertas )
2025
(PESOS)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</si>
</sst>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</cellStyleXfs>
  <cellXfs count="269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2">
    <cellStyle name="Millares" xfId="1" builtinId="3"/>
    <cellStyle name="Millares 10" xfId="20" xr:uid="{1B5F42EB-0F7F-491A-88AF-0B0DC3BCC70C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2" sqref="A1:F82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8" t="s">
        <v>0</v>
      </c>
      <c r="B1" s="229"/>
      <c r="C1" s="229"/>
      <c r="D1" s="229"/>
      <c r="E1" s="229"/>
      <c r="F1" s="230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678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10560840.59</v>
      </c>
      <c r="C9" s="46">
        <f>SUM(C10:C16)</f>
        <v>8480863.8000000007</v>
      </c>
      <c r="D9" s="45" t="s">
        <v>10</v>
      </c>
      <c r="E9" s="46">
        <f>SUM(E10:E18)</f>
        <v>146294.03999999998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199">
        <v>10560840.59</v>
      </c>
      <c r="C11" s="199">
        <v>8480863.8000000007</v>
      </c>
      <c r="D11" s="47" t="s">
        <v>14</v>
      </c>
      <c r="E11" s="202">
        <v>4999.6899999999996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141268.57999999999</v>
      </c>
      <c r="F16" s="46">
        <v>210189.1</v>
      </c>
    </row>
    <row r="17" spans="1:6" x14ac:dyDescent="0.4">
      <c r="A17" s="45" t="s">
        <v>25</v>
      </c>
      <c r="B17" s="46">
        <f>SUM(B18:B24)</f>
        <v>46558.52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25.77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390201.54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199">
        <v>390201.54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10607399.109999999</v>
      </c>
      <c r="C47" s="4">
        <f>C9+C17+C25+C31+C37+C38+C41</f>
        <v>8525372.3200000003</v>
      </c>
      <c r="D47" s="2" t="s">
        <v>84</v>
      </c>
      <c r="E47" s="4">
        <f>E9+E19+E23+E26+E27+E31+E38+E42</f>
        <v>536495.57999999996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536495.57999999996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15792511.220000001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15181015.640000001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5875176.6100000003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15256015.640000001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15792511.220000001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50:F81 E9:F45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447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448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B8" sqref="B8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466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467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482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483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20751125.710000001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20751125.710000001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20751125.710000001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507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508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115">
        <v>-4231444.09</v>
      </c>
      <c r="F6" s="115">
        <v>-21222871.030000005</v>
      </c>
      <c r="G6" s="201">
        <v>-14875949.100000001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-3272786.26</v>
      </c>
      <c r="F7" s="74">
        <v>-1756972.02</v>
      </c>
      <c r="G7" s="74">
        <v>-8170661.1500000004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-91172.3</v>
      </c>
      <c r="F8" s="74">
        <v>-82236.42</v>
      </c>
      <c r="G8" s="74">
        <v>-346566.59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-635912.92000000004</v>
      </c>
      <c r="F9" s="74">
        <v>-19383662.590000004</v>
      </c>
      <c r="G9" s="74">
        <v>-6358721.3600000003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-231572.61</v>
      </c>
      <c r="F11" s="74">
        <v>0</v>
      </c>
      <c r="G11" s="74">
        <v>-163000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0">SUM(C18:C26)</f>
        <v>0</v>
      </c>
      <c r="D17" s="115">
        <f t="shared" si="0"/>
        <v>0</v>
      </c>
      <c r="E17" s="115">
        <f t="shared" si="0"/>
        <v>0</v>
      </c>
      <c r="F17" s="115">
        <f t="shared" si="0"/>
        <v>0</v>
      </c>
      <c r="G17" s="115">
        <f t="shared" si="0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1">C17+C6</f>
        <v>6222126.4799999995</v>
      </c>
      <c r="D28" s="115">
        <f t="shared" si="1"/>
        <v>6878999.1799999997</v>
      </c>
      <c r="E28" s="115">
        <f t="shared" si="1"/>
        <v>-4231444.09</v>
      </c>
      <c r="F28" s="115">
        <f t="shared" si="1"/>
        <v>-21222871.030000005</v>
      </c>
      <c r="G28" s="115">
        <f t="shared" si="1"/>
        <v>-14875949.100000001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7" t="s">
        <v>511</v>
      </c>
      <c r="B1" s="229"/>
      <c r="C1" s="229"/>
      <c r="D1" s="229"/>
      <c r="E1" s="229"/>
      <c r="F1" s="229"/>
    </row>
    <row r="2" spans="1:6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1"/>
    </row>
    <row r="3" spans="1:6" x14ac:dyDescent="0.4">
      <c r="A3" s="246" t="s">
        <v>512</v>
      </c>
      <c r="B3" s="247"/>
      <c r="C3" s="247"/>
      <c r="D3" s="247"/>
      <c r="E3" s="247"/>
      <c r="F3" s="248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B5" sqref="B5:C6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2" t="s">
        <v>680</v>
      </c>
      <c r="B1" s="253"/>
      <c r="C1" s="253"/>
      <c r="D1" s="253"/>
      <c r="E1" s="253"/>
      <c r="F1" s="254"/>
    </row>
    <row r="2" spans="1:6" x14ac:dyDescent="0.4">
      <c r="A2" s="156"/>
      <c r="B2" s="255" t="s">
        <v>227</v>
      </c>
      <c r="C2" s="255"/>
      <c r="D2" s="255"/>
      <c r="E2" s="255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f t="shared" ref="D5:E5" si="0">+D6+D37</f>
        <v>0</v>
      </c>
      <c r="E5" s="162">
        <f t="shared" si="0"/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f t="shared" ref="D6:E6" si="1">+D7+D15+D27+D30+D36</f>
        <v>0</v>
      </c>
      <c r="E6" s="164">
        <f t="shared" si="1"/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/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/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8" t="s">
        <v>447</v>
      </c>
      <c r="B1" s="258"/>
      <c r="C1" s="258"/>
      <c r="D1" s="258"/>
      <c r="E1" s="258"/>
      <c r="F1" s="258"/>
      <c r="G1" s="258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6" t="s">
        <v>450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83.25" customHeight="1" x14ac:dyDescent="0.4">
      <c r="A7" s="257"/>
      <c r="B7" s="69" t="s">
        <v>451</v>
      </c>
      <c r="C7" s="257"/>
      <c r="D7" s="257"/>
      <c r="E7" s="257"/>
      <c r="F7" s="257"/>
      <c r="G7" s="257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59" t="s">
        <v>466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0" t="s">
        <v>468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57.75" customHeight="1" x14ac:dyDescent="0.4">
      <c r="A7" s="261"/>
      <c r="B7" s="36" t="s">
        <v>451</v>
      </c>
      <c r="C7" s="257"/>
      <c r="D7" s="257"/>
      <c r="E7" s="257"/>
      <c r="F7" s="257"/>
      <c r="G7" s="257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59" t="s">
        <v>482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3" t="s">
        <v>450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f>+F5+1</f>
        <v>2022</v>
      </c>
    </row>
    <row r="6" spans="1:7" ht="30.9" x14ac:dyDescent="0.4">
      <c r="A6" s="236"/>
      <c r="B6" s="265"/>
      <c r="C6" s="265"/>
      <c r="D6" s="265"/>
      <c r="E6" s="265"/>
      <c r="F6" s="265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2" t="s">
        <v>505</v>
      </c>
      <c r="B39" s="262"/>
      <c r="C39" s="262"/>
      <c r="D39" s="262"/>
      <c r="E39" s="262"/>
      <c r="F39" s="262"/>
      <c r="G39" s="262"/>
    </row>
    <row r="40" spans="1:7" x14ac:dyDescent="0.4">
      <c r="A40" s="262" t="s">
        <v>506</v>
      </c>
      <c r="B40" s="262"/>
      <c r="C40" s="262"/>
      <c r="D40" s="262"/>
      <c r="E40" s="262"/>
      <c r="F40" s="262"/>
      <c r="G40" s="262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59" t="s">
        <v>507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6" t="s">
        <v>468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v>2022</v>
      </c>
    </row>
    <row r="6" spans="1:7" ht="48.75" customHeight="1" x14ac:dyDescent="0.4">
      <c r="A6" s="267"/>
      <c r="B6" s="265"/>
      <c r="C6" s="265"/>
      <c r="D6" s="265"/>
      <c r="E6" s="265"/>
      <c r="F6" s="265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2" t="s">
        <v>505</v>
      </c>
      <c r="B32" s="262"/>
      <c r="C32" s="262"/>
      <c r="D32" s="262"/>
      <c r="E32" s="262"/>
      <c r="F32" s="262"/>
      <c r="G32" s="262"/>
    </row>
    <row r="33" spans="1:7" x14ac:dyDescent="0.4">
      <c r="A33" s="262" t="s">
        <v>506</v>
      </c>
      <c r="B33" s="262"/>
      <c r="C33" s="262"/>
      <c r="D33" s="262"/>
      <c r="E33" s="262"/>
      <c r="F33" s="262"/>
      <c r="G33" s="262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zoomScale="75" zoomScaleNormal="75" workbookViewId="0">
      <selection activeCell="H49" sqref="A1:H49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8" t="s">
        <v>122</v>
      </c>
      <c r="B1" s="229"/>
      <c r="C1" s="229"/>
      <c r="D1" s="229"/>
      <c r="E1" s="229"/>
      <c r="F1" s="229"/>
      <c r="G1" s="229"/>
      <c r="H1" s="230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Junio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536495.57999999996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536495.57999999996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1" t="s">
        <v>151</v>
      </c>
      <c r="B33" s="231"/>
      <c r="C33" s="231"/>
      <c r="D33" s="231"/>
      <c r="E33" s="231"/>
      <c r="F33" s="231"/>
      <c r="G33" s="231"/>
      <c r="H33" s="231"/>
    </row>
    <row r="34" spans="1:8" ht="14.5" customHeight="1" x14ac:dyDescent="0.4">
      <c r="A34" s="231"/>
      <c r="B34" s="231"/>
      <c r="C34" s="231"/>
      <c r="D34" s="231"/>
      <c r="E34" s="231"/>
      <c r="F34" s="231"/>
      <c r="G34" s="231"/>
      <c r="H34" s="231"/>
    </row>
    <row r="35" spans="1:8" ht="14.5" customHeight="1" x14ac:dyDescent="0.4">
      <c r="A35" s="231"/>
      <c r="B35" s="231"/>
      <c r="C35" s="231"/>
      <c r="D35" s="231"/>
      <c r="E35" s="231"/>
      <c r="F35" s="231"/>
      <c r="G35" s="231"/>
      <c r="H35" s="231"/>
    </row>
    <row r="36" spans="1:8" ht="14.5" customHeight="1" x14ac:dyDescent="0.4">
      <c r="A36" s="231"/>
      <c r="B36" s="231"/>
      <c r="C36" s="231"/>
      <c r="D36" s="231"/>
      <c r="E36" s="231"/>
      <c r="F36" s="231"/>
      <c r="G36" s="231"/>
      <c r="H36" s="231"/>
    </row>
    <row r="37" spans="1:8" ht="14.5" customHeight="1" x14ac:dyDescent="0.4">
      <c r="A37" s="231"/>
      <c r="B37" s="231"/>
      <c r="C37" s="231"/>
      <c r="D37" s="231"/>
      <c r="E37" s="231"/>
      <c r="F37" s="231"/>
      <c r="G37" s="231"/>
      <c r="H37" s="231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25" right="0.25" top="0.75" bottom="0.75" header="0.3" footer="0.3"/>
  <pageSetup scale="68" orientation="landscape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8" t="s">
        <v>511</v>
      </c>
      <c r="B1" s="268"/>
      <c r="C1" s="268"/>
      <c r="D1" s="268"/>
      <c r="E1" s="268"/>
      <c r="F1" s="268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K21"/>
  <sheetViews>
    <sheetView showGridLines="0" zoomScale="75" zoomScaleNormal="75" workbookViewId="0">
      <selection activeCell="K26" sqref="A1:K26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8" t="s">
        <v>162</v>
      </c>
      <c r="B1" s="229"/>
      <c r="C1" s="229"/>
      <c r="D1" s="229"/>
      <c r="E1" s="229"/>
      <c r="F1" s="229"/>
      <c r="G1" s="229"/>
      <c r="H1" s="229"/>
      <c r="I1" s="229"/>
      <c r="J1" s="229"/>
      <c r="K1" s="230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679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25" right="0.25" top="0.75" bottom="0.75" header="0.3" footer="0.3"/>
  <pageSetup scale="49" orientation="landscape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D75"/>
  <sheetViews>
    <sheetView showGridLines="0" zoomScale="75" zoomScaleNormal="75" workbookViewId="0">
      <selection activeCell="D77" sqref="A1:D77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8" t="s">
        <v>183</v>
      </c>
      <c r="B1" s="229"/>
      <c r="C1" s="229"/>
      <c r="D1" s="230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Junio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14795728.369999999</v>
      </c>
      <c r="D8" s="14">
        <f>SUM(D9:D11)</f>
        <v>14795728.369999999</v>
      </c>
    </row>
    <row r="9" spans="1:4" x14ac:dyDescent="0.4">
      <c r="A9" s="57" t="s">
        <v>189</v>
      </c>
      <c r="B9" s="197">
        <v>28340941.559999999</v>
      </c>
      <c r="C9" s="90">
        <v>14795728.369999999</v>
      </c>
      <c r="D9" s="90">
        <v>14795728.369999999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v>8920551.7599999998</v>
      </c>
      <c r="D13" s="14">
        <v>8920551.7599999998</v>
      </c>
    </row>
    <row r="14" spans="1:4" x14ac:dyDescent="0.4">
      <c r="A14" s="57" t="s">
        <v>193</v>
      </c>
      <c r="B14" s="197">
        <v>28340941.559999999</v>
      </c>
      <c r="C14" s="90">
        <v>8920551.7599999998</v>
      </c>
      <c r="D14" s="90">
        <v>8920551.7599999998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4246227.18</v>
      </c>
      <c r="D17" s="14">
        <f>D18+D19</f>
        <v>4246227.18</v>
      </c>
    </row>
    <row r="18" spans="1:4" x14ac:dyDescent="0.4">
      <c r="A18" s="57" t="s">
        <v>196</v>
      </c>
      <c r="B18" s="16">
        <v>0</v>
      </c>
      <c r="C18" s="197">
        <v>4246227.18</v>
      </c>
      <c r="D18" s="46">
        <v>4246227.18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10121403.789999999</v>
      </c>
      <c r="D21" s="14">
        <f>D8-D13+D17</f>
        <v>10121403.789999999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10121403.789999999</v>
      </c>
      <c r="D23" s="14">
        <f>D21-D11</f>
        <v>10121403.789999999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5875176.6099999994</v>
      </c>
      <c r="D25" s="14">
        <f>D23-D17</f>
        <v>5875176.6099999994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5875176.6099999994</v>
      </c>
      <c r="D33" s="4">
        <f>D25+D29</f>
        <v>5875176.6099999994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v>14795728.369999999</v>
      </c>
      <c r="D48" s="92">
        <v>14795728.369999999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v>8920551.7599999998</v>
      </c>
      <c r="D53" s="46">
        <v>8920551.7599999998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v>4246227.18</v>
      </c>
      <c r="D55" s="46">
        <v>4246227.18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10121403.789999999</v>
      </c>
      <c r="D57" s="4">
        <f>D48+D49-D53+D55</f>
        <v>10121403.789999999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10121403.789999999</v>
      </c>
      <c r="D59" s="4">
        <f>D57-D49</f>
        <v>10121403.789999999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scale="53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G76"/>
  <sheetViews>
    <sheetView showGridLines="0" zoomScale="75" zoomScaleNormal="75" workbookViewId="0">
      <selection activeCell="G76" sqref="A1:G76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8" t="s">
        <v>224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Junio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2" t="s">
        <v>226</v>
      </c>
      <c r="B6" s="234" t="s">
        <v>227</v>
      </c>
      <c r="C6" s="234"/>
      <c r="D6" s="234"/>
      <c r="E6" s="234"/>
      <c r="F6" s="234"/>
      <c r="G6" s="234" t="s">
        <v>228</v>
      </c>
    </row>
    <row r="7" spans="1:7" ht="29.15" x14ac:dyDescent="0.4">
      <c r="A7" s="233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4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v>14795728.369999999</v>
      </c>
      <c r="F34" s="213">
        <v>14795728.369999999</v>
      </c>
      <c r="G34" s="214">
        <f t="shared" si="1"/>
        <v>-13545213.189999999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14795728.369999999</v>
      </c>
      <c r="F41" s="215">
        <f t="shared" si="7"/>
        <v>14795728.369999999</v>
      </c>
      <c r="G41" s="215">
        <f t="shared" si="7"/>
        <v>-13545213.189999999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14795728.369999999</v>
      </c>
      <c r="F70" s="4">
        <f t="shared" si="16"/>
        <v>14795728.369999999</v>
      </c>
      <c r="G70" s="4">
        <f t="shared" si="16"/>
        <v>-13545213.189999999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scale="41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  <pageSetUpPr fitToPage="1"/>
  </sheetPr>
  <dimension ref="A1:G161"/>
  <sheetViews>
    <sheetView showGridLines="0" zoomScale="75" zoomScaleNormal="75" workbookViewId="0">
      <selection activeCell="G160" sqref="A1:G160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7" t="s">
        <v>295</v>
      </c>
      <c r="B1" s="229"/>
      <c r="C1" s="229"/>
      <c r="D1" s="229"/>
      <c r="E1" s="229"/>
      <c r="F1" s="229"/>
      <c r="G1" s="230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Junio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5" t="s">
        <v>4</v>
      </c>
      <c r="B7" s="235" t="s">
        <v>298</v>
      </c>
      <c r="C7" s="235"/>
      <c r="D7" s="235"/>
      <c r="E7" s="235"/>
      <c r="F7" s="235"/>
      <c r="G7" s="236" t="s">
        <v>299</v>
      </c>
    </row>
    <row r="8" spans="1:7" ht="29.15" x14ac:dyDescent="0.4">
      <c r="A8" s="235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5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8920551.7599999979</v>
      </c>
      <c r="F9" s="203">
        <f t="shared" si="0"/>
        <v>8920551.7599999979</v>
      </c>
      <c r="G9" s="203">
        <f t="shared" si="0"/>
        <v>24689093.720000006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f t="shared" si="1"/>
        <v>3838367.13</v>
      </c>
      <c r="F10" s="204">
        <f t="shared" si="1"/>
        <v>3838367.13</v>
      </c>
      <c r="G10" s="204">
        <f t="shared" si="1"/>
        <v>5767712.6500000004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2332746.7999999998</v>
      </c>
      <c r="F11" s="205">
        <v>2332746.7999999998</v>
      </c>
      <c r="G11" s="204">
        <f>D11-E11</f>
        <v>2453265.7400000002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390201.54</v>
      </c>
      <c r="F13" s="205">
        <v>390201.54</v>
      </c>
      <c r="G13" s="204">
        <f t="shared" si="3"/>
        <v>390201.50000000006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454203.35</v>
      </c>
      <c r="F14" s="205">
        <v>454203.35</v>
      </c>
      <c r="G14" s="204">
        <f t="shared" si="3"/>
        <v>986325.7300000001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661215.43999999994</v>
      </c>
      <c r="F15" s="205">
        <v>661215.43999999994</v>
      </c>
      <c r="G15" s="204">
        <f t="shared" si="3"/>
        <v>1937919.6800000002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f t="shared" si="4"/>
        <v>151610.59</v>
      </c>
      <c r="F18" s="204">
        <f t="shared" si="4"/>
        <v>151610.59</v>
      </c>
      <c r="G18" s="204">
        <f t="shared" si="4"/>
        <v>183364.41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66904.81</v>
      </c>
      <c r="F19" s="205">
        <v>66904.81</v>
      </c>
      <c r="G19" s="204">
        <f t="shared" ref="G19:G27" si="6">D19-E19</f>
        <v>30880.190000000002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56567.03</v>
      </c>
      <c r="F20" s="205">
        <v>56567.03</v>
      </c>
      <c r="G20" s="204">
        <f t="shared" si="6"/>
        <v>67147.97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0</v>
      </c>
      <c r="F23" s="205">
        <v>0</v>
      </c>
      <c r="G23" s="204">
        <f t="shared" si="6"/>
        <v>1500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18093.759999999998</v>
      </c>
      <c r="F24" s="205">
        <v>18093.759999999998</v>
      </c>
      <c r="G24" s="204">
        <f t="shared" si="6"/>
        <v>31781.24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519.99</v>
      </c>
      <c r="F25" s="205">
        <v>519.99</v>
      </c>
      <c r="G25" s="204">
        <f t="shared" si="6"/>
        <v>33080.01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9525</v>
      </c>
      <c r="F27" s="205">
        <v>9525</v>
      </c>
      <c r="G27" s="204">
        <f t="shared" si="6"/>
        <v>18975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f t="shared" si="7"/>
        <v>4930574.0399999991</v>
      </c>
      <c r="F28" s="204">
        <f t="shared" si="7"/>
        <v>4930574.0399999991</v>
      </c>
      <c r="G28" s="204">
        <f t="shared" si="7"/>
        <v>18490016.660000004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175361.82</v>
      </c>
      <c r="F29" s="205">
        <v>175361.82</v>
      </c>
      <c r="G29" s="204">
        <f t="shared" ref="G29:G37" si="9">D29-E29</f>
        <v>968788.17999999993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198616.2</v>
      </c>
      <c r="F30" s="205">
        <v>198616.2</v>
      </c>
      <c r="G30" s="204">
        <f t="shared" si="9"/>
        <v>220203.8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4388967.18</v>
      </c>
      <c r="F31" s="205">
        <v>4388967.18</v>
      </c>
      <c r="G31" s="204">
        <f t="shared" si="9"/>
        <v>16586685.200000003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14880.89</v>
      </c>
      <c r="F32" s="205">
        <v>14880.89</v>
      </c>
      <c r="G32" s="204">
        <f t="shared" si="9"/>
        <v>106519.11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22398.2</v>
      </c>
      <c r="F33" s="205">
        <v>22398.2</v>
      </c>
      <c r="G33" s="204">
        <f t="shared" si="9"/>
        <v>204601.8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29101.75</v>
      </c>
      <c r="F35" s="205">
        <v>29101.75</v>
      </c>
      <c r="G35" s="204">
        <f t="shared" si="9"/>
        <v>40398.25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0</v>
      </c>
      <c r="F36" s="205">
        <v>0</v>
      </c>
      <c r="G36" s="204">
        <f t="shared" si="9"/>
        <v>181500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101248</v>
      </c>
      <c r="F37" s="205">
        <v>101248</v>
      </c>
      <c r="G37" s="204">
        <f t="shared" si="9"/>
        <v>166320.32000000001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8920551.7599999979</v>
      </c>
      <c r="F161" s="194">
        <f t="shared" ref="F161:G161" si="40">+F10+F18+F28+F48</f>
        <v>8920551.7599999979</v>
      </c>
      <c r="G161" s="194">
        <f t="shared" si="40"/>
        <v>24689093.720000006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3" scale="46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  <pageSetUpPr fitToPage="1"/>
  </sheetPr>
  <dimension ref="A1:G30"/>
  <sheetViews>
    <sheetView showGridLines="0" zoomScale="75" zoomScaleNormal="75" workbookViewId="0">
      <selection activeCell="G30" sqref="A1:G30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7" t="s">
        <v>380</v>
      </c>
      <c r="B1" s="238"/>
      <c r="C1" s="238"/>
      <c r="D1" s="238"/>
      <c r="E1" s="238"/>
      <c r="F1" s="238"/>
      <c r="G1" s="239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2" t="s">
        <v>4</v>
      </c>
      <c r="B7" s="234" t="s">
        <v>298</v>
      </c>
      <c r="C7" s="234"/>
      <c r="D7" s="234"/>
      <c r="E7" s="234"/>
      <c r="F7" s="234"/>
      <c r="G7" s="236" t="s">
        <v>299</v>
      </c>
    </row>
    <row r="8" spans="1:7" ht="29.15" x14ac:dyDescent="0.4">
      <c r="A8" s="233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5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8920551.7599999998</v>
      </c>
      <c r="F9" s="216">
        <f t="shared" si="0"/>
        <v>8920551.7599999998</v>
      </c>
      <c r="G9" s="216">
        <f t="shared" si="0"/>
        <v>24689093.720000003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4003755.6</v>
      </c>
      <c r="F10" s="217">
        <v>4003755.6</v>
      </c>
      <c r="G10" s="218">
        <f>D10-E10</f>
        <v>6191549.5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191108.87</v>
      </c>
      <c r="F11" s="217">
        <v>191108.87</v>
      </c>
      <c r="G11" s="218">
        <f t="shared" ref="G11:G17" si="2">D11-E11</f>
        <v>636026.13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4623121</v>
      </c>
      <c r="F12" s="217">
        <v>4623121</v>
      </c>
      <c r="G12" s="218">
        <f t="shared" si="2"/>
        <v>17334780.380000003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54702.9</v>
      </c>
      <c r="F13" s="217">
        <v>54702.9</v>
      </c>
      <c r="G13" s="218">
        <f t="shared" si="2"/>
        <v>201194.1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47863.39</v>
      </c>
      <c r="F14" s="217">
        <v>47863.39</v>
      </c>
      <c r="G14" s="218">
        <f t="shared" si="2"/>
        <v>325543.61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8920551.7599999998</v>
      </c>
      <c r="F29" s="220">
        <f t="shared" si="6"/>
        <v>8920551.7599999998</v>
      </c>
      <c r="G29" s="220">
        <f>D29-E29</f>
        <v>24689093.720000006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scale="69"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zoomScale="75" zoomScaleNormal="75" workbookViewId="0">
      <selection activeCell="G79" sqref="A1:G79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3" t="s">
        <v>392</v>
      </c>
      <c r="B1" s="244"/>
      <c r="C1" s="244"/>
      <c r="D1" s="244"/>
      <c r="E1" s="244"/>
      <c r="F1" s="244"/>
      <c r="G1" s="244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2" t="s">
        <v>4</v>
      </c>
      <c r="B7" s="240" t="s">
        <v>298</v>
      </c>
      <c r="C7" s="241"/>
      <c r="D7" s="241"/>
      <c r="E7" s="241"/>
      <c r="F7" s="242"/>
      <c r="G7" s="236" t="s">
        <v>395</v>
      </c>
    </row>
    <row r="8" spans="1:7" ht="29.15" x14ac:dyDescent="0.4">
      <c r="A8" s="233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5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8920551.7599999998</v>
      </c>
      <c r="F9" s="221">
        <f t="shared" si="0"/>
        <v>8920551.7599999998</v>
      </c>
      <c r="G9" s="221">
        <f t="shared" si="0"/>
        <v>24689093.719999999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8920551.7599999998</v>
      </c>
      <c r="F10" s="222">
        <f t="shared" si="1"/>
        <v>8920551.7599999998</v>
      </c>
      <c r="G10" s="222">
        <f t="shared" si="1"/>
        <v>24689093.719999999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v>8920551.7599999998</v>
      </c>
      <c r="F13" s="223">
        <v>8920551.7599999998</v>
      </c>
      <c r="G13" s="222">
        <f t="shared" si="3"/>
        <v>24689093.719999999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8920551.7599999998</v>
      </c>
      <c r="F77" s="4">
        <f t="shared" si="12"/>
        <v>8920551.7599999998</v>
      </c>
      <c r="G77" s="4">
        <f t="shared" si="12"/>
        <v>24689093.719999999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tabSelected="1" zoomScale="75" zoomScaleNormal="75" workbookViewId="0">
      <selection activeCell="G35" sqref="A1:G35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7" t="s">
        <v>431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2" t="s">
        <v>433</v>
      </c>
      <c r="B7" s="235" t="s">
        <v>298</v>
      </c>
      <c r="C7" s="235"/>
      <c r="D7" s="235"/>
      <c r="E7" s="235"/>
      <c r="F7" s="235"/>
      <c r="G7" s="235" t="s">
        <v>299</v>
      </c>
    </row>
    <row r="8" spans="1:7" ht="29.15" x14ac:dyDescent="0.4">
      <c r="A8" s="233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5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3838367.13</v>
      </c>
      <c r="F9" s="115">
        <f t="shared" si="0"/>
        <v>3838367.13</v>
      </c>
      <c r="G9" s="115">
        <f t="shared" si="0"/>
        <v>5767712.6499999994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v>3838367.13</v>
      </c>
      <c r="F10" s="74">
        <v>3838367.13</v>
      </c>
      <c r="G10" s="74">
        <v>5767712.6499999994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ref="G11:G19" si="1">D11-E11</f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3838367.13</v>
      </c>
      <c r="F33" s="115">
        <f t="shared" si="8"/>
        <v>3838367.13</v>
      </c>
      <c r="G33" s="115">
        <f t="shared" si="8"/>
        <v>5767712.6499999994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2025-07-17T21:18:52Z</cp:lastPrinted>
  <dcterms:created xsi:type="dcterms:W3CDTF">2023-03-16T22:14:51Z</dcterms:created>
  <dcterms:modified xsi:type="dcterms:W3CDTF">2025-07-17T21:20:31Z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